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8dfe4a5433e0b6/Documents/AL2025/SAE25-26/planif et optimisation de la production/"/>
    </mc:Choice>
  </mc:AlternateContent>
  <xr:revisionPtr revIDLastSave="0" documentId="8_{DD234482-B574-4B3D-8E60-A8C86820418C}" xr6:coauthVersionLast="47" xr6:coauthVersionMax="47" xr10:uidLastSave="{00000000-0000-0000-0000-000000000000}"/>
  <bookViews>
    <workbookView xWindow="-108" yWindow="-108" windowWidth="23256" windowHeight="12456" activeTab="2" xr2:uid="{4D826025-485A-4F02-B298-E4969323032F}"/>
  </bookViews>
  <sheets>
    <sheet name="DONNEES" sheetId="1" r:id="rId1"/>
    <sheet name="KPI-PAPS" sheetId="2" r:id="rId2"/>
    <sheet name="KPI-DL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6" i="3"/>
  <c r="G15" i="3"/>
  <c r="G16" i="3"/>
  <c r="G17" i="3"/>
  <c r="G14" i="3"/>
  <c r="D5" i="3"/>
  <c r="D4" i="3"/>
  <c r="C4" i="3"/>
  <c r="C5" i="3"/>
  <c r="C6" i="3"/>
  <c r="C7" i="3"/>
  <c r="C8" i="3"/>
  <c r="C9" i="3"/>
  <c r="C3" i="3"/>
  <c r="G4" i="1"/>
  <c r="G5" i="1"/>
  <c r="G6" i="1"/>
  <c r="G3" i="1"/>
  <c r="C6" i="2"/>
  <c r="C17" i="3"/>
  <c r="D17" i="3"/>
  <c r="B17" i="3"/>
  <c r="C16" i="3"/>
  <c r="D16" i="3"/>
  <c r="B16" i="3"/>
  <c r="C15" i="3"/>
  <c r="F15" i="3" s="1"/>
  <c r="D15" i="3"/>
  <c r="B15" i="3"/>
  <c r="C14" i="3"/>
  <c r="D14" i="3"/>
  <c r="B14" i="3"/>
  <c r="F14" i="3"/>
  <c r="C8" i="2"/>
  <c r="F4" i="1"/>
  <c r="E5" i="1" s="1"/>
  <c r="F5" i="1" s="1"/>
  <c r="E6" i="1" s="1"/>
  <c r="F6" i="1" s="1"/>
  <c r="F3" i="1"/>
  <c r="C5" i="2" l="1"/>
  <c r="C4" i="2"/>
  <c r="C9" i="2"/>
  <c r="C3" i="2"/>
  <c r="E16" i="3"/>
  <c r="F16" i="3" s="1"/>
  <c r="E17" i="3" s="1"/>
  <c r="F17" i="3" s="1"/>
  <c r="D3" i="3" l="1"/>
</calcChain>
</file>

<file path=xl/sharedStrings.xml><?xml version="1.0" encoding="utf-8"?>
<sst xmlns="http://schemas.openxmlformats.org/spreadsheetml/2006/main" count="48" uniqueCount="26">
  <si>
    <t>Ordre</t>
  </si>
  <si>
    <t>Date d’échéance</t>
  </si>
  <si>
    <t>A</t>
  </si>
  <si>
    <t>B</t>
  </si>
  <si>
    <t>C</t>
  </si>
  <si>
    <t>D</t>
  </si>
  <si>
    <t>Temps d’exécution (Ti)</t>
  </si>
  <si>
    <t>Début (Debut_i)</t>
  </si>
  <si>
    <t>Fin_i</t>
  </si>
  <si>
    <t>Temps d’attente_i</t>
  </si>
  <si>
    <t>Retard_i</t>
  </si>
  <si>
    <t xml:space="preserve"> </t>
  </si>
  <si>
    <t>PAPS</t>
  </si>
  <si>
    <t>TOC</t>
  </si>
  <si>
    <t>DLR</t>
  </si>
  <si>
    <t>MC</t>
  </si>
  <si>
    <t>RC</t>
  </si>
  <si>
    <t>Mesure de Performance</t>
  </si>
  <si>
    <t>Temps moyen de traitement</t>
  </si>
  <si>
    <t>Temps total de traitement</t>
  </si>
  <si>
    <t>Temps d'attente moyen</t>
  </si>
  <si>
    <t>Retard Moyen</t>
  </si>
  <si>
    <t>Nbre de commande en retard</t>
  </si>
  <si>
    <t>Retard max</t>
  </si>
  <si>
    <t>NMS</t>
  </si>
  <si>
    <t>Problèmes d'Ordonnancement à 1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</si>
</sst>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customXml" Target="../ink/ink1.xml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31670</xdr:colOff>
      <xdr:row>1</xdr:row>
      <xdr:rowOff>22860</xdr:rowOff>
    </xdr:from>
    <xdr:to>
      <xdr:col>16</xdr:col>
      <xdr:colOff>399024</xdr:colOff>
      <xdr:row>20</xdr:row>
      <xdr:rowOff>95923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5C8F0F-B406-E61C-3015-23EE07F6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8070" y="205740"/>
          <a:ext cx="4634554" cy="354778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14</xdr:row>
      <xdr:rowOff>38100</xdr:rowOff>
    </xdr:from>
    <xdr:to>
      <xdr:col>5</xdr:col>
      <xdr:colOff>523831</xdr:colOff>
      <xdr:row>18</xdr:row>
      <xdr:rowOff>24889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84F793-05F6-DDCA-4E0B-4D18847F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3329940"/>
          <a:ext cx="2124031" cy="718309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350521</xdr:colOff>
      <xdr:row>7</xdr:row>
      <xdr:rowOff>106680</xdr:rowOff>
    </xdr:from>
    <xdr:to>
      <xdr:col>6</xdr:col>
      <xdr:colOff>604437</xdr:colOff>
      <xdr:row>13</xdr:row>
      <xdr:rowOff>7918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551B24-B6D9-6165-846C-3A20A7BD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96541" y="1386840"/>
          <a:ext cx="2875196" cy="998518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365761</xdr:colOff>
      <xdr:row>14</xdr:row>
      <xdr:rowOff>68580</xdr:rowOff>
    </xdr:from>
    <xdr:to>
      <xdr:col>8</xdr:col>
      <xdr:colOff>102777</xdr:colOff>
      <xdr:row>19</xdr:row>
      <xdr:rowOff>11688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F2F648-BF20-B481-DA5D-830B4CD17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8221" y="3360420"/>
          <a:ext cx="1710596" cy="857508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20</xdr:row>
      <xdr:rowOff>166226</xdr:rowOff>
    </xdr:from>
    <xdr:to>
      <xdr:col>3</xdr:col>
      <xdr:colOff>727835</xdr:colOff>
      <xdr:row>27</xdr:row>
      <xdr:rowOff>7619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751960-EC34-5940-4C41-581B36FB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8660" y="4555346"/>
          <a:ext cx="2465195" cy="11215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15241</xdr:colOff>
      <xdr:row>13</xdr:row>
      <xdr:rowOff>179304</xdr:rowOff>
    </xdr:from>
    <xdr:to>
      <xdr:col>2</xdr:col>
      <xdr:colOff>1043940</xdr:colOff>
      <xdr:row>19</xdr:row>
      <xdr:rowOff>61263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83DBE4E-EA88-A3A3-05F0-F9E4230BA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4841" y="3288264"/>
          <a:ext cx="1417319" cy="979239"/>
        </a:xfrm>
        <a:prstGeom prst="rect">
          <a:avLst/>
        </a:prstGeom>
      </xdr:spPr>
    </xdr:pic>
    <xdr:clientData/>
  </xdr:twoCellAnchor>
  <xdr:twoCellAnchor editAs="oneCell">
    <xdr:from>
      <xdr:col>0</xdr:col>
      <xdr:colOff>472440</xdr:colOff>
      <xdr:row>6</xdr:row>
      <xdr:rowOff>68580</xdr:rowOff>
    </xdr:from>
    <xdr:to>
      <xdr:col>2</xdr:col>
      <xdr:colOff>1337389</xdr:colOff>
      <xdr:row>13</xdr:row>
      <xdr:rowOff>49820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76D3116-647A-D173-3242-1EF228612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2440" y="1165860"/>
          <a:ext cx="1863169" cy="1261400"/>
        </a:xfrm>
        <a:prstGeom prst="rect">
          <a:avLst/>
        </a:prstGeom>
      </xdr:spPr>
    </xdr:pic>
    <xdr:clientData/>
  </xdr:twoCellAnchor>
  <xdr:twoCellAnchor editAs="oneCell">
    <xdr:from>
      <xdr:col>9</xdr:col>
      <xdr:colOff>11550</xdr:colOff>
      <xdr:row>17</xdr:row>
      <xdr:rowOff>9883</xdr:rowOff>
    </xdr:from>
    <xdr:to>
      <xdr:col>15</xdr:col>
      <xdr:colOff>205740</xdr:colOff>
      <xdr:row>31</xdr:row>
      <xdr:rowOff>90309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2FA1CDB-EE1B-9593-E794-A7A70266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62030" y="3850363"/>
          <a:ext cx="3851790" cy="2640746"/>
        </a:xfrm>
        <a:prstGeom prst="rect">
          <a:avLst/>
        </a:prstGeom>
      </xdr:spPr>
    </xdr:pic>
    <xdr:clientData/>
  </xdr:twoCellAnchor>
  <xdr:twoCellAnchor editAs="oneCell">
    <xdr:from>
      <xdr:col>9</xdr:col>
      <xdr:colOff>46091</xdr:colOff>
      <xdr:row>31</xdr:row>
      <xdr:rowOff>168410</xdr:rowOff>
    </xdr:from>
    <xdr:to>
      <xdr:col>15</xdr:col>
      <xdr:colOff>297180</xdr:colOff>
      <xdr:row>44</xdr:row>
      <xdr:rowOff>145327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C65FBEB-E841-BEDC-1B89-8150A46E6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96571" y="6569210"/>
          <a:ext cx="3908689" cy="2354357"/>
        </a:xfrm>
        <a:prstGeom prst="rect">
          <a:avLst/>
        </a:prstGeom>
      </xdr:spPr>
    </xdr:pic>
    <xdr:clientData/>
  </xdr:twoCellAnchor>
  <xdr:twoCellAnchor editAs="oneCell">
    <xdr:from>
      <xdr:col>0</xdr:col>
      <xdr:colOff>144360</xdr:colOff>
      <xdr:row>1</xdr:row>
      <xdr:rowOff>30240</xdr:rowOff>
    </xdr:from>
    <xdr:to>
      <xdr:col>0</xdr:col>
      <xdr:colOff>404280</xdr:colOff>
      <xdr:row>6</xdr:row>
      <xdr:rowOff>155160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3F289B02-51F9-B40D-A7FD-CDB678728A60}"/>
                </a:ext>
              </a:extLst>
            </xdr14:cNvPr>
            <xdr14:cNvContentPartPr/>
          </xdr14:nvContentPartPr>
          <xdr14:nvPr macro=""/>
          <xdr14:xfrm>
            <a:off x="144360" y="213120"/>
            <a:ext cx="259920" cy="1039320"/>
          </xdr14:xfrm>
        </xdr:contentPart>
      </mc:Choice>
      <mc:Fallback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3F289B02-51F9-B40D-A7FD-CDB678728A6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38240" y="207002"/>
              <a:ext cx="272160" cy="1051556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25</xdr:row>
      <xdr:rowOff>38100</xdr:rowOff>
    </xdr:from>
    <xdr:to>
      <xdr:col>5</xdr:col>
      <xdr:colOff>508591</xdr:colOff>
      <xdr:row>29</xdr:row>
      <xdr:rowOff>24889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820EB-4E1D-401B-89EE-24C7CC0D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7020" y="3329940"/>
          <a:ext cx="2124031" cy="718309"/>
        </a:xfrm>
        <a:prstGeom prst="rect">
          <a:avLst/>
        </a:prstGeom>
      </xdr:spPr>
    </xdr:pic>
    <xdr:clientData/>
  </xdr:twoCellAnchor>
  <xdr:twoCellAnchor editAs="oneCell">
    <xdr:from>
      <xdr:col>3</xdr:col>
      <xdr:colOff>320041</xdr:colOff>
      <xdr:row>18</xdr:row>
      <xdr:rowOff>114300</xdr:rowOff>
    </xdr:from>
    <xdr:to>
      <xdr:col>6</xdr:col>
      <xdr:colOff>680637</xdr:colOff>
      <xdr:row>24</xdr:row>
      <xdr:rowOff>15538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66BFFE-14F1-4079-88DB-A777C95F0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2881" y="3589020"/>
          <a:ext cx="2875196" cy="998518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365761</xdr:colOff>
      <xdr:row>25</xdr:row>
      <xdr:rowOff>68580</xdr:rowOff>
    </xdr:from>
    <xdr:to>
      <xdr:col>8</xdr:col>
      <xdr:colOff>369477</xdr:colOff>
      <xdr:row>30</xdr:row>
      <xdr:rowOff>11688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8FC918-D592-437A-A4D5-BBFA2489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33061" y="3360420"/>
          <a:ext cx="1710596" cy="85750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15241</xdr:colOff>
      <xdr:row>24</xdr:row>
      <xdr:rowOff>179304</xdr:rowOff>
    </xdr:from>
    <xdr:to>
      <xdr:col>1</xdr:col>
      <xdr:colOff>1432560</xdr:colOff>
      <xdr:row>30</xdr:row>
      <xdr:rowOff>61263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7E7DB9-5FD6-4B94-9E16-408FEE82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841" y="3288264"/>
          <a:ext cx="1417319" cy="97923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17</xdr:row>
      <xdr:rowOff>160020</xdr:rowOff>
    </xdr:from>
    <xdr:to>
      <xdr:col>2</xdr:col>
      <xdr:colOff>232489</xdr:colOff>
      <xdr:row>24</xdr:row>
      <xdr:rowOff>141260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8748FD-5022-4970-92C6-E6400E077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" y="3451860"/>
          <a:ext cx="1863169" cy="126140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1T01:29:05.31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531 0 24575,'-2'11'0,"0"0"0,-1-1 0,0 1 0,0-1 0,-8 16 0,2-7 0,-8 15 0,-22 68 0,27-64 0,4-14 0,1 1 0,-6 43 0,-30 295 0,11-171 0,5-47 0,23-96 0,1 1 0,5 65 0,1-19 0,-3 856 0,-2-926 0,-1 0 0,-1-1 0,-9 35 0,7-34 0,0-1 0,2 1 0,-2 35 0,7-42 0,-1-8 0,0 0 0,0 0 0,-1-1 0,0 1 0,0 0 0,-2 0 0,-3 13 0,6-24 0,0 0 0,0-1 0,0 1 0,0 0 0,0 0 0,0 0 0,0 0 0,0 0 0,0 0 0,0 0 0,0 0 0,0 0 0,0 0 0,0 0 0,0-1 0,0 1 0,0 0 0,-1 0 0,1 0 0,0 0 0,0 0 0,0 0 0,0 0 0,0 0 0,0 0 0,0 0 0,0 0 0,0 0 0,0 0 0,0 0 0,0 0 0,0-1 0,0 1 0,-1 0 0,1 0 0,0 0 0,0 0 0,0 0 0,0 0 0,0 0 0,0 0 0,0 0 0,0 0 0,0 0 0,0 0 0,-1 0 0,1 0 0,0 0 0,0 0 0,0 1 0,0-1 0,0 0 0,0 0 0,0 0 0,0 0 0,0 0 0,0 0 0,0 0 0,0 0 0,-1 0 0,-2-15 0,1-17 0,2-124-1365,1 138-5461</inkml:trace>
  <inkml:trace contextRef="#ctx0" brushRef="#br0" timeOffset="1465.2">2 2244 24575,'-1'32'0,"2"1"0,1-1 0,1-1 0,16 63 0,-7-61 0,2 0 0,33 58 0,7 16 0,-49-98 0,0-1 0,0 1 0,1-1 0,0-1 0,0 1 0,14 12 0,-10-11 0,-1 1 0,14 19 0,-20-26 0,0 1 0,1-1 0,0 1 0,0-1 0,-1 0 0,2-1 0,-1 1 0,0-1 0,1 0 0,-1 0 0,1 0 0,-1 0 0,1-1 0,0 0 0,0 0 0,0 0 0,-1 0 0,1-1 0,0 0 0,0 0 0,0 0 0,9-2 0,-4 0 0,0 1 0,0-1 0,0 0 0,0-1 0,-1-1 0,1 1 0,-1-1 0,0-1 0,0 0 0,10-7 0,-9 3 0,0 0 0,-1-1 0,0 0 0,0 0 0,-1-1 0,-1-1 0,8-14 0,35-90 0,-27 56 0,17-45 0,-27 73 0,-1-1 0,-1-1 0,7-41 0,-13 24-1365,-5 36-5461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outube.com/watch?v=nTG6ff3XXJ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D36A-4E36-4F41-9B75-8231AEFCBDCD}">
  <dimension ref="B2:H31"/>
  <sheetViews>
    <sheetView workbookViewId="0">
      <selection activeCell="C50" sqref="C50"/>
    </sheetView>
  </sheetViews>
  <sheetFormatPr defaultRowHeight="14.4" x14ac:dyDescent="0.3"/>
  <cols>
    <col min="2" max="2" width="5.6640625" bestFit="1" customWidth="1"/>
    <col min="3" max="3" width="21.109375" customWidth="1"/>
    <col min="4" max="4" width="14.6640625" bestFit="1" customWidth="1"/>
    <col min="5" max="5" width="14.21875" customWidth="1"/>
    <col min="6" max="6" width="9.33203125" customWidth="1"/>
    <col min="7" max="7" width="17.44140625" customWidth="1"/>
    <col min="8" max="8" width="11.33203125" customWidth="1"/>
  </cols>
  <sheetData>
    <row r="2" spans="2:8" x14ac:dyDescent="0.3">
      <c r="B2" s="3" t="s">
        <v>0</v>
      </c>
      <c r="C2" s="3" t="s">
        <v>6</v>
      </c>
      <c r="D2" s="3" t="s">
        <v>1</v>
      </c>
      <c r="E2" s="3" t="s">
        <v>7</v>
      </c>
      <c r="F2" s="3" t="s">
        <v>8</v>
      </c>
      <c r="G2" s="3" t="s">
        <v>9</v>
      </c>
      <c r="H2" s="3" t="s">
        <v>10</v>
      </c>
    </row>
    <row r="3" spans="2:8" x14ac:dyDescent="0.3">
      <c r="B3" s="2" t="s">
        <v>2</v>
      </c>
      <c r="C3" s="2">
        <v>5</v>
      </c>
      <c r="D3" s="2">
        <v>8</v>
      </c>
      <c r="E3" s="2">
        <v>0</v>
      </c>
      <c r="F3" s="2">
        <f>E3+C3</f>
        <v>5</v>
      </c>
      <c r="G3" s="2">
        <f>ABS(E3-D3)</f>
        <v>8</v>
      </c>
      <c r="H3" s="2">
        <v>0</v>
      </c>
    </row>
    <row r="4" spans="2:8" x14ac:dyDescent="0.3">
      <c r="B4" s="2" t="s">
        <v>3</v>
      </c>
      <c r="C4" s="2">
        <v>2</v>
      </c>
      <c r="D4" s="2">
        <v>6</v>
      </c>
      <c r="E4" s="2">
        <v>5</v>
      </c>
      <c r="F4" s="2">
        <f>C4+E4</f>
        <v>7</v>
      </c>
      <c r="G4" s="2">
        <f t="shared" ref="G4:G6" si="0">ABS(E4-D4)</f>
        <v>1</v>
      </c>
      <c r="H4" s="2">
        <v>1</v>
      </c>
    </row>
    <row r="5" spans="2:8" x14ac:dyDescent="0.3">
      <c r="B5" s="2" t="s">
        <v>4</v>
      </c>
      <c r="C5" s="2">
        <v>4</v>
      </c>
      <c r="D5" s="2">
        <v>14</v>
      </c>
      <c r="E5" s="2">
        <f>F4</f>
        <v>7</v>
      </c>
      <c r="F5" s="2">
        <f>C5+E5</f>
        <v>11</v>
      </c>
      <c r="G5" s="2">
        <f t="shared" si="0"/>
        <v>7</v>
      </c>
      <c r="H5" s="2">
        <v>0</v>
      </c>
    </row>
    <row r="6" spans="2:8" x14ac:dyDescent="0.3">
      <c r="B6" s="2" t="s">
        <v>5</v>
      </c>
      <c r="C6" s="2">
        <v>3</v>
      </c>
      <c r="D6" s="2">
        <v>5</v>
      </c>
      <c r="E6" s="2">
        <f>F5</f>
        <v>11</v>
      </c>
      <c r="F6" s="2">
        <f>C6+E6</f>
        <v>14</v>
      </c>
      <c r="G6" s="2">
        <f t="shared" si="0"/>
        <v>6</v>
      </c>
      <c r="H6" s="2">
        <v>9</v>
      </c>
    </row>
    <row r="30" spans="3:4" x14ac:dyDescent="0.3">
      <c r="C30" s="5" t="s">
        <v>25</v>
      </c>
    </row>
    <row r="31" spans="3:4" x14ac:dyDescent="0.3">
      <c r="D31" t="s">
        <v>11</v>
      </c>
    </row>
  </sheetData>
  <hyperlinks>
    <hyperlink ref="C30" r:id="rId1" display="https://www.youtube.com/watch?v=nTG6ff3XXJw" xr:uid="{3D8B69C6-76AB-4825-B73E-E9A89A028DF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CB96-8915-4E10-9F8B-BF44FA745866}">
  <dimension ref="B2:G11"/>
  <sheetViews>
    <sheetView workbookViewId="0">
      <selection activeCell="C13" sqref="C13"/>
    </sheetView>
  </sheetViews>
  <sheetFormatPr defaultRowHeight="14.4" x14ac:dyDescent="0.3"/>
  <cols>
    <col min="2" max="2" width="24.6640625" bestFit="1" customWidth="1"/>
  </cols>
  <sheetData>
    <row r="2" spans="2:7" x14ac:dyDescent="0.3">
      <c r="B2" s="4" t="s">
        <v>17</v>
      </c>
      <c r="C2" s="3" t="s">
        <v>12</v>
      </c>
      <c r="D2" s="8" t="s">
        <v>13</v>
      </c>
      <c r="E2" s="8" t="s">
        <v>14</v>
      </c>
      <c r="F2" s="8" t="s">
        <v>15</v>
      </c>
      <c r="G2" s="8" t="s">
        <v>16</v>
      </c>
    </row>
    <row r="3" spans="2:7" x14ac:dyDescent="0.3">
      <c r="B3" s="1" t="s">
        <v>18</v>
      </c>
      <c r="C3" s="2">
        <f>(DONNEES!$F$3+DONNEES!$F$4+DONNEES!$F$5+DONNEES!$F$6)/4</f>
        <v>9.25</v>
      </c>
      <c r="D3" s="9"/>
      <c r="E3" s="9"/>
      <c r="F3" s="9"/>
      <c r="G3" s="9"/>
    </row>
    <row r="4" spans="2:7" x14ac:dyDescent="0.3">
      <c r="B4" s="1" t="s">
        <v>19</v>
      </c>
      <c r="C4" s="2">
        <f>DONNEES!$F$6</f>
        <v>14</v>
      </c>
      <c r="D4" s="9"/>
      <c r="E4" s="9"/>
      <c r="F4" s="9"/>
      <c r="G4" s="9"/>
    </row>
    <row r="5" spans="2:7" x14ac:dyDescent="0.3">
      <c r="B5" s="1" t="s">
        <v>20</v>
      </c>
      <c r="C5" s="6">
        <f>(DONNEES!G3+DONNEES!G4+DONNEES!G5+DONNEES!G6)/4</f>
        <v>5.5</v>
      </c>
      <c r="D5" s="9"/>
      <c r="E5" s="9"/>
      <c r="F5" s="9"/>
      <c r="G5" s="9"/>
    </row>
    <row r="6" spans="2:7" x14ac:dyDescent="0.3">
      <c r="B6" s="1" t="s">
        <v>21</v>
      </c>
      <c r="C6" s="2">
        <f>SUM(DONNEES!H3:H6)/4</f>
        <v>2.5</v>
      </c>
      <c r="D6" s="9"/>
      <c r="E6" s="9"/>
      <c r="F6" s="9"/>
      <c r="G6" s="9"/>
    </row>
    <row r="7" spans="2:7" x14ac:dyDescent="0.3">
      <c r="B7" s="1" t="s">
        <v>22</v>
      </c>
      <c r="C7" s="2">
        <v>2</v>
      </c>
      <c r="D7" s="9"/>
      <c r="E7" s="9"/>
      <c r="F7" s="9"/>
      <c r="G7" s="9"/>
    </row>
    <row r="8" spans="2:7" x14ac:dyDescent="0.3">
      <c r="B8" s="1" t="s">
        <v>23</v>
      </c>
      <c r="C8" s="2">
        <f>DONNEES!H6</f>
        <v>9</v>
      </c>
      <c r="D8" s="9"/>
      <c r="E8" s="9"/>
      <c r="F8" s="9"/>
      <c r="G8" s="9"/>
    </row>
    <row r="9" spans="2:7" x14ac:dyDescent="0.3">
      <c r="B9" s="1" t="s">
        <v>24</v>
      </c>
      <c r="C9" s="7">
        <f>(DONNEES!F3+DONNEES!F4+DONNEES!F5+DONNEES!F6)/(DONNEES!C3+DONNEES!C4+DONNEES!C5+DONNEES!C6)</f>
        <v>2.6428571428571428</v>
      </c>
      <c r="D9" s="9"/>
      <c r="E9" s="9"/>
      <c r="F9" s="9"/>
      <c r="G9" s="9"/>
    </row>
    <row r="11" spans="2:7" x14ac:dyDescent="0.3">
      <c r="C11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5813-3F86-42FB-B888-8CE6708302E5}">
  <dimension ref="B2:H17"/>
  <sheetViews>
    <sheetView tabSelected="1" workbookViewId="0">
      <selection activeCell="H3" sqref="H3"/>
    </sheetView>
  </sheetViews>
  <sheetFormatPr defaultRowHeight="14.4" x14ac:dyDescent="0.3"/>
  <cols>
    <col min="2" max="2" width="24.6640625" bestFit="1" customWidth="1"/>
    <col min="3" max="3" width="14.33203125" customWidth="1"/>
    <col min="4" max="4" width="15" bestFit="1" customWidth="1"/>
    <col min="5" max="5" width="14.109375" bestFit="1" customWidth="1"/>
    <col min="6" max="6" width="7.5546875" customWidth="1"/>
    <col min="7" max="7" width="16" bestFit="1" customWidth="1"/>
  </cols>
  <sheetData>
    <row r="2" spans="2:8" x14ac:dyDescent="0.3">
      <c r="B2" s="4" t="s">
        <v>17</v>
      </c>
      <c r="C2" s="3" t="s">
        <v>12</v>
      </c>
      <c r="D2" s="3" t="s">
        <v>14</v>
      </c>
      <c r="E2" s="8" t="s">
        <v>13</v>
      </c>
      <c r="F2" s="8" t="s">
        <v>15</v>
      </c>
      <c r="G2" s="8" t="s">
        <v>16</v>
      </c>
    </row>
    <row r="3" spans="2:8" x14ac:dyDescent="0.3">
      <c r="B3" s="1" t="s">
        <v>18</v>
      </c>
      <c r="C3" s="2">
        <f>'KPI-PAPS'!C3</f>
        <v>9.25</v>
      </c>
      <c r="D3" s="2">
        <f>(F14+F15+F16+F17)/4</f>
        <v>8</v>
      </c>
      <c r="E3" s="9"/>
      <c r="F3" s="9"/>
      <c r="G3" s="9"/>
    </row>
    <row r="4" spans="2:8" x14ac:dyDescent="0.3">
      <c r="B4" s="1" t="s">
        <v>19</v>
      </c>
      <c r="C4" s="2">
        <f>'KPI-PAPS'!C4</f>
        <v>14</v>
      </c>
      <c r="D4" s="2">
        <f>F17</f>
        <v>14</v>
      </c>
      <c r="E4" s="9"/>
      <c r="F4" s="9"/>
      <c r="G4" s="9"/>
    </row>
    <row r="5" spans="2:8" x14ac:dyDescent="0.3">
      <c r="B5" s="1" t="s">
        <v>20</v>
      </c>
      <c r="C5" s="2">
        <f>'KPI-PAPS'!C5</f>
        <v>5.5</v>
      </c>
      <c r="D5" s="2">
        <f>AVERAGE(G14:G17)</f>
        <v>3.75</v>
      </c>
      <c r="E5" s="9"/>
      <c r="F5" s="9"/>
      <c r="G5" s="9"/>
    </row>
    <row r="6" spans="2:8" x14ac:dyDescent="0.3">
      <c r="B6" s="1" t="s">
        <v>21</v>
      </c>
      <c r="C6" s="2">
        <f>'KPI-PAPS'!C6</f>
        <v>2.5</v>
      </c>
      <c r="D6" s="2">
        <f>AVERAGE(H14:H17)</f>
        <v>0.5</v>
      </c>
      <c r="E6" s="9"/>
      <c r="F6" s="9"/>
      <c r="G6" s="9"/>
    </row>
    <row r="7" spans="2:8" x14ac:dyDescent="0.3">
      <c r="B7" s="1" t="s">
        <v>22</v>
      </c>
      <c r="C7" s="2">
        <f>'KPI-PAPS'!C7</f>
        <v>2</v>
      </c>
      <c r="D7" s="2">
        <v>1</v>
      </c>
      <c r="E7" s="9"/>
      <c r="F7" s="9"/>
      <c r="G7" s="9"/>
    </row>
    <row r="8" spans="2:8" x14ac:dyDescent="0.3">
      <c r="B8" s="1" t="s">
        <v>23</v>
      </c>
      <c r="C8" s="2">
        <f>'KPI-PAPS'!C8</f>
        <v>9</v>
      </c>
      <c r="D8" s="2">
        <v>2</v>
      </c>
      <c r="E8" s="9"/>
      <c r="F8" s="9"/>
      <c r="G8" s="9"/>
    </row>
    <row r="9" spans="2:8" x14ac:dyDescent="0.3">
      <c r="B9" s="1" t="s">
        <v>24</v>
      </c>
      <c r="C9" s="7">
        <f>'KPI-PAPS'!C9</f>
        <v>2.6428571428571428</v>
      </c>
      <c r="D9" s="7">
        <f>(F14+F15+F16+F17)/(C14+C15+C16+C17)</f>
        <v>2.2857142857142856</v>
      </c>
      <c r="E9" s="9"/>
      <c r="F9" s="9"/>
      <c r="G9" s="9"/>
    </row>
    <row r="11" spans="2:8" x14ac:dyDescent="0.3">
      <c r="C11" t="s">
        <v>11</v>
      </c>
    </row>
    <row r="13" spans="2:8" x14ac:dyDescent="0.3">
      <c r="B13" s="3" t="s">
        <v>0</v>
      </c>
      <c r="C13" s="3" t="s">
        <v>6</v>
      </c>
      <c r="D13" s="3" t="s">
        <v>1</v>
      </c>
      <c r="E13" s="3" t="s">
        <v>7</v>
      </c>
      <c r="F13" s="3" t="s">
        <v>8</v>
      </c>
      <c r="G13" s="3" t="s">
        <v>9</v>
      </c>
      <c r="H13" s="3" t="s">
        <v>10</v>
      </c>
    </row>
    <row r="14" spans="2:8" x14ac:dyDescent="0.3">
      <c r="B14" s="2" t="str">
        <f>DONNEES!B6</f>
        <v>D</v>
      </c>
      <c r="C14" s="2">
        <f>DONNEES!C6</f>
        <v>3</v>
      </c>
      <c r="D14" s="2">
        <f>DONNEES!D6</f>
        <v>5</v>
      </c>
      <c r="E14" s="2">
        <v>0</v>
      </c>
      <c r="F14" s="2">
        <f>E14+C14</f>
        <v>3</v>
      </c>
      <c r="G14" s="2">
        <f>ABS(E14-D14)</f>
        <v>5</v>
      </c>
      <c r="H14" s="2">
        <v>0</v>
      </c>
    </row>
    <row r="15" spans="2:8" x14ac:dyDescent="0.3">
      <c r="B15" s="2" t="str">
        <f>DONNEES!B4</f>
        <v>B</v>
      </c>
      <c r="C15" s="2">
        <f>DONNEES!C4</f>
        <v>2</v>
      </c>
      <c r="D15" s="2">
        <f>DONNEES!D4</f>
        <v>6</v>
      </c>
      <c r="E15" s="2">
        <v>3</v>
      </c>
      <c r="F15" s="2">
        <f>C15+E15</f>
        <v>5</v>
      </c>
      <c r="G15" s="2">
        <f t="shared" ref="G15:G17" si="0">ABS(E15-D15)</f>
        <v>3</v>
      </c>
      <c r="H15" s="2">
        <v>0</v>
      </c>
    </row>
    <row r="16" spans="2:8" x14ac:dyDescent="0.3">
      <c r="B16" s="2" t="str">
        <f>DONNEES!B3</f>
        <v>A</v>
      </c>
      <c r="C16" s="2">
        <f>DONNEES!C3</f>
        <v>5</v>
      </c>
      <c r="D16" s="2">
        <f>DONNEES!D3</f>
        <v>8</v>
      </c>
      <c r="E16" s="2">
        <f>F15</f>
        <v>5</v>
      </c>
      <c r="F16" s="2">
        <f>C16+E16</f>
        <v>10</v>
      </c>
      <c r="G16" s="2">
        <f t="shared" si="0"/>
        <v>3</v>
      </c>
      <c r="H16" s="2">
        <v>2</v>
      </c>
    </row>
    <row r="17" spans="2:8" x14ac:dyDescent="0.3">
      <c r="B17" s="2" t="str">
        <f>DONNEES!B5</f>
        <v>C</v>
      </c>
      <c r="C17" s="2">
        <f>DONNEES!C5</f>
        <v>4</v>
      </c>
      <c r="D17" s="2">
        <f>DONNEES!D5</f>
        <v>14</v>
      </c>
      <c r="E17" s="2">
        <f>F16</f>
        <v>10</v>
      </c>
      <c r="F17" s="2">
        <f>C17+E17</f>
        <v>14</v>
      </c>
      <c r="G17" s="2">
        <f t="shared" si="0"/>
        <v>4</v>
      </c>
      <c r="H17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DONNEES</vt:lpstr>
      <vt:lpstr>KPI-PAPS</vt:lpstr>
      <vt:lpstr>KPI-DLR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Andraos</dc:creator>
  <cp:lastModifiedBy>Maurice Andraos</cp:lastModifiedBy>
  <dcterms:created xsi:type="dcterms:W3CDTF">2025-12-10T23:53:43Z</dcterms:created>
  <dcterms:modified xsi:type="dcterms:W3CDTF">2025-12-11T04:00:25Z</dcterms:modified>
</cp:coreProperties>
</file>